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R:\DEELL\0 EELL\03_FINANZA\STATO\Trasferimenti\COVID-19\Conguaglio 2020-2021\8 info eell\"/>
    </mc:Choice>
  </mc:AlternateContent>
  <xr:revisionPtr revIDLastSave="0" documentId="13_ncr:1_{9E253CD2-0FC9-4CC7-A041-18D5862D96B4}" xr6:coauthVersionLast="47" xr6:coauthVersionMax="47" xr10:uidLastSave="{00000000-0000-0000-0000-000000000000}"/>
  <bookViews>
    <workbookView xWindow="-108" yWindow="-108" windowWidth="23256" windowHeight="12576" xr2:uid="{424E54D9-9930-4916-A7D7-19FDBC13BAA7}"/>
  </bookViews>
  <sheets>
    <sheet name="Valle d'Aosta" sheetId="1" r:id="rId1"/>
  </sheets>
  <definedNames>
    <definedName name="_xlnm.Print_Titles" localSheetId="0">'Valle d''Aosta'!$E:$E,'Valle d''Aosta'!$1:$3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2" i="1" l="1"/>
  <c r="R82" i="1"/>
  <c r="S81" i="1"/>
  <c r="R81" i="1"/>
  <c r="S77" i="1"/>
  <c r="R77" i="1"/>
  <c r="S76" i="1"/>
  <c r="R76" i="1"/>
  <c r="R78" i="1"/>
  <c r="R79" i="1"/>
  <c r="S78" i="1"/>
  <c r="S79" i="1"/>
  <c r="G1" i="1"/>
  <c r="H1" i="1"/>
  <c r="I1" i="1"/>
  <c r="J1" i="1"/>
  <c r="K1" i="1"/>
  <c r="L1" i="1"/>
  <c r="M1" i="1"/>
  <c r="N1" i="1"/>
  <c r="O1" i="1"/>
  <c r="P1" i="1"/>
  <c r="Q1" i="1"/>
  <c r="R35" i="1"/>
  <c r="S35" i="1"/>
  <c r="R4" i="1"/>
  <c r="S4" i="1"/>
  <c r="R22" i="1"/>
  <c r="S22" i="1"/>
  <c r="R75" i="1"/>
  <c r="S75" i="1"/>
  <c r="R12" i="1"/>
  <c r="S12" i="1"/>
  <c r="R19" i="1"/>
  <c r="S19" i="1"/>
  <c r="R56" i="1"/>
  <c r="S56" i="1"/>
  <c r="R33" i="1"/>
  <c r="S33" i="1"/>
  <c r="R23" i="1"/>
  <c r="S23" i="1"/>
  <c r="R24" i="1"/>
  <c r="S24" i="1"/>
  <c r="R58" i="1"/>
  <c r="S58" i="1"/>
  <c r="R21" i="1"/>
  <c r="S21" i="1"/>
  <c r="R67" i="1"/>
  <c r="S67" i="1"/>
  <c r="R54" i="1"/>
  <c r="S54" i="1"/>
  <c r="R9" i="1"/>
  <c r="S9" i="1"/>
  <c r="R46" i="1"/>
  <c r="S46" i="1"/>
  <c r="R40" i="1"/>
  <c r="S40" i="1"/>
  <c r="R73" i="1"/>
  <c r="S73" i="1"/>
  <c r="R52" i="1"/>
  <c r="S52" i="1"/>
  <c r="R68" i="1"/>
  <c r="S68" i="1"/>
  <c r="R26" i="1"/>
  <c r="S26" i="1"/>
  <c r="R8" i="1"/>
  <c r="S8" i="1"/>
  <c r="R66" i="1"/>
  <c r="S66" i="1"/>
  <c r="R34" i="1"/>
  <c r="S34" i="1"/>
  <c r="R37" i="1"/>
  <c r="S37" i="1"/>
  <c r="R5" i="1"/>
  <c r="S5" i="1"/>
  <c r="R41" i="1"/>
  <c r="S41" i="1"/>
  <c r="R59" i="1"/>
  <c r="S59" i="1"/>
  <c r="R17" i="1"/>
  <c r="S17" i="1"/>
  <c r="R32" i="1"/>
  <c r="S32" i="1"/>
  <c r="R42" i="1"/>
  <c r="S42" i="1"/>
  <c r="R18" i="1"/>
  <c r="S18" i="1"/>
  <c r="R71" i="1"/>
  <c r="S71" i="1"/>
  <c r="R31" i="1"/>
  <c r="S31" i="1"/>
  <c r="R45" i="1"/>
  <c r="S45" i="1"/>
  <c r="R47" i="1"/>
  <c r="S47" i="1"/>
  <c r="R72" i="1"/>
  <c r="S72" i="1"/>
  <c r="R10" i="1"/>
  <c r="S10" i="1"/>
  <c r="R30" i="1"/>
  <c r="S30" i="1"/>
  <c r="R43" i="1"/>
  <c r="S43" i="1"/>
  <c r="R38" i="1"/>
  <c r="S38" i="1"/>
  <c r="R50" i="1"/>
  <c r="S50" i="1"/>
  <c r="R13" i="1"/>
  <c r="S13" i="1"/>
  <c r="R70" i="1"/>
  <c r="S70" i="1"/>
  <c r="R25" i="1"/>
  <c r="S25" i="1"/>
  <c r="R53" i="1"/>
  <c r="S53" i="1"/>
  <c r="R36" i="1"/>
  <c r="S36" i="1"/>
  <c r="R44" i="1"/>
  <c r="S44" i="1"/>
  <c r="R29" i="1"/>
  <c r="S29" i="1"/>
  <c r="R74" i="1"/>
  <c r="S74" i="1"/>
  <c r="R14" i="1"/>
  <c r="S14" i="1"/>
  <c r="R6" i="1"/>
  <c r="S6" i="1"/>
  <c r="R48" i="1"/>
  <c r="S48" i="1"/>
  <c r="R16" i="1"/>
  <c r="S16" i="1"/>
  <c r="R11" i="1"/>
  <c r="S11" i="1"/>
  <c r="R15" i="1"/>
  <c r="S15" i="1"/>
  <c r="R65" i="1"/>
  <c r="S65" i="1"/>
  <c r="R69" i="1"/>
  <c r="S69" i="1"/>
  <c r="R60" i="1"/>
  <c r="S60" i="1"/>
  <c r="R27" i="1"/>
  <c r="S27" i="1"/>
  <c r="R63" i="1"/>
  <c r="S63" i="1"/>
  <c r="R28" i="1"/>
  <c r="S28" i="1"/>
  <c r="R62" i="1"/>
  <c r="S62" i="1"/>
  <c r="R39" i="1"/>
  <c r="S39" i="1"/>
  <c r="R20" i="1"/>
  <c r="S20" i="1"/>
  <c r="R57" i="1"/>
  <c r="S57" i="1"/>
  <c r="R61" i="1"/>
  <c r="S61" i="1"/>
  <c r="R7" i="1"/>
  <c r="S7" i="1"/>
  <c r="R49" i="1"/>
  <c r="S49" i="1"/>
  <c r="R51" i="1"/>
  <c r="S51" i="1"/>
  <c r="R55" i="1"/>
  <c r="S55" i="1"/>
  <c r="R64" i="1"/>
  <c r="S64" i="1"/>
  <c r="R1" i="1" l="1"/>
  <c r="S1" i="1"/>
</calcChain>
</file>

<file path=xl/sharedStrings.xml><?xml version="1.0" encoding="utf-8"?>
<sst xmlns="http://schemas.openxmlformats.org/spreadsheetml/2006/main" count="322" uniqueCount="173">
  <si>
    <t>SAINT-NICOLAS</t>
  </si>
  <si>
    <t>VALLE D'AOSTA</t>
  </si>
  <si>
    <t>COMUNI</t>
  </si>
  <si>
    <t>997642930458651301</t>
  </si>
  <si>
    <t>PONT-SAINT-MARTIN</t>
  </si>
  <si>
    <t>981542930534375901</t>
  </si>
  <si>
    <t>PERLOZ</t>
  </si>
  <si>
    <t>971542930543396901</t>
  </si>
  <si>
    <t>OLLOMONT</t>
  </si>
  <si>
    <t>961242930455161301</t>
  </si>
  <si>
    <t>ARNAD</t>
  </si>
  <si>
    <t>925642930507931001</t>
  </si>
  <si>
    <t>SAINT-CHRISTOPHE</t>
  </si>
  <si>
    <t>908142930480102102</t>
  </si>
  <si>
    <t>QUART</t>
  </si>
  <si>
    <t>899542930529210902</t>
  </si>
  <si>
    <t>CHAMPDEPRAZ</t>
  </si>
  <si>
    <t>898542930460696001</t>
  </si>
  <si>
    <t>ISSIME</t>
  </si>
  <si>
    <t>896342930546451101</t>
  </si>
  <si>
    <t>SAINT-DENIS</t>
  </si>
  <si>
    <t>881942930458473002</t>
  </si>
  <si>
    <t>EMARÈSE</t>
  </si>
  <si>
    <t>876042930516405702</t>
  </si>
  <si>
    <t>SAINT-MARCEL</t>
  </si>
  <si>
    <t>869942930529109802</t>
  </si>
  <si>
    <t>DOUES</t>
  </si>
  <si>
    <t>857542930465260501</t>
  </si>
  <si>
    <t>ROISAN</t>
  </si>
  <si>
    <t>835342930524987902</t>
  </si>
  <si>
    <t>SARRE</t>
  </si>
  <si>
    <t>833742930547538101</t>
  </si>
  <si>
    <t>SAINT-OYEN</t>
  </si>
  <si>
    <t>829742930529086402</t>
  </si>
  <si>
    <t>BRUSSON</t>
  </si>
  <si>
    <t>827242928197098401</t>
  </si>
  <si>
    <t>AYMAVILLES</t>
  </si>
  <si>
    <t>823542928281571202</t>
  </si>
  <si>
    <t>CHALLAND-SAINT-ANSELME</t>
  </si>
  <si>
    <t>797942930460336502</t>
  </si>
  <si>
    <t>NUS</t>
  </si>
  <si>
    <t>786642929800291402</t>
  </si>
  <si>
    <t>AOSTA</t>
  </si>
  <si>
    <t>786642928135690801</t>
  </si>
  <si>
    <t>BRISSOGNE</t>
  </si>
  <si>
    <t>776642928021818302</t>
  </si>
  <si>
    <t>VALTOURNENCHE</t>
  </si>
  <si>
    <t>766242930524092001</t>
  </si>
  <si>
    <t>ETROUBLES</t>
  </si>
  <si>
    <t>764242930531902702</t>
  </si>
  <si>
    <t>LA THUILE</t>
  </si>
  <si>
    <t>739242930475291601</t>
  </si>
  <si>
    <t>GRESSONEY-SAINT-JEAN</t>
  </si>
  <si>
    <t>717142930448680702</t>
  </si>
  <si>
    <t>PONTBOSET</t>
  </si>
  <si>
    <t>704942930550367501</t>
  </si>
  <si>
    <t>COURMAYEUR</t>
  </si>
  <si>
    <t>662542930461143901</t>
  </si>
  <si>
    <t>TORGNON</t>
  </si>
  <si>
    <t>633042930524124402</t>
  </si>
  <si>
    <t>BIONAZ</t>
  </si>
  <si>
    <t>621842928305365001</t>
  </si>
  <si>
    <t>OYACE</t>
  </si>
  <si>
    <t>587742930472337201</t>
  </si>
  <si>
    <t>INTROD</t>
  </si>
  <si>
    <t>567042930474703002</t>
  </si>
  <si>
    <t>LA SALLE</t>
  </si>
  <si>
    <t>566842930546245201</t>
  </si>
  <si>
    <t>FÉNIS</t>
  </si>
  <si>
    <t>559642930035056801</t>
  </si>
  <si>
    <t>AYAS</t>
  </si>
  <si>
    <t>557942930462279901</t>
  </si>
  <si>
    <t>VALPELLINE</t>
  </si>
  <si>
    <t>523242930549913201</t>
  </si>
  <si>
    <t>MORGEX</t>
  </si>
  <si>
    <t>517042930456397402</t>
  </si>
  <si>
    <t>LILLIANES</t>
  </si>
  <si>
    <t>515942930475211801</t>
  </si>
  <si>
    <t>FONTAINEMORE</t>
  </si>
  <si>
    <t>508542930520963101</t>
  </si>
  <si>
    <t>VALGRISENCHE</t>
  </si>
  <si>
    <t>504942930451255101</t>
  </si>
  <si>
    <t>CHAMBAVE</t>
  </si>
  <si>
    <t>502442930530766202</t>
  </si>
  <si>
    <t>LA MAGDELEINE</t>
  </si>
  <si>
    <t>501942928159244701</t>
  </si>
  <si>
    <t>GABY</t>
  </si>
  <si>
    <t>493242929649304202</t>
  </si>
  <si>
    <t>CHALLAND-SAINT-VICTOR</t>
  </si>
  <si>
    <t>483342930462087002</t>
  </si>
  <si>
    <t>VILLENEUVE</t>
  </si>
  <si>
    <t>476942930540885102</t>
  </si>
  <si>
    <t>RHÊMES-SAINT-GEORGES</t>
  </si>
  <si>
    <t>469742930524778402</t>
  </si>
  <si>
    <t>UNIONI DI COMUNI</t>
  </si>
  <si>
    <t>468144776186807001</t>
  </si>
  <si>
    <t>JOVENÇAN</t>
  </si>
  <si>
    <t>462742930542168801</t>
  </si>
  <si>
    <t>ANTEY-SAINT-ANDRÉ</t>
  </si>
  <si>
    <t>455842928153642502</t>
  </si>
  <si>
    <t>VERRÈS</t>
  </si>
  <si>
    <t>438542930008180002</t>
  </si>
  <si>
    <t>HÔNE</t>
  </si>
  <si>
    <t>426442929249040201</t>
  </si>
  <si>
    <t>GRESSAN</t>
  </si>
  <si>
    <t>422542929800558901</t>
  </si>
  <si>
    <t>SAINT-PIERRE</t>
  </si>
  <si>
    <t>407342930458624101</t>
  </si>
  <si>
    <t>ARVIER</t>
  </si>
  <si>
    <t>404342930530378302</t>
  </si>
  <si>
    <t>DONNAS</t>
  </si>
  <si>
    <t>385542930518312701</t>
  </si>
  <si>
    <t>SAINT-VINCENT</t>
  </si>
  <si>
    <t>371342930447099902</t>
  </si>
  <si>
    <t>POLLEIN</t>
  </si>
  <si>
    <t>359542930546652401</t>
  </si>
  <si>
    <t>VALSAVARENCHE</t>
  </si>
  <si>
    <t>333542930452004602</t>
  </si>
  <si>
    <t>ISSOGNE</t>
  </si>
  <si>
    <t>304842930517668701</t>
  </si>
  <si>
    <t>MONTJOVET</t>
  </si>
  <si>
    <t>288042930543246201</t>
  </si>
  <si>
    <t>AVISE</t>
  </si>
  <si>
    <t>264542929991113002</t>
  </si>
  <si>
    <t>PONTEY</t>
  </si>
  <si>
    <t>263242930458255702</t>
  </si>
  <si>
    <t>SAINT-RHÉMY-EN-BOSSES</t>
  </si>
  <si>
    <t>258842930524132401</t>
  </si>
  <si>
    <t>254546229774409302</t>
  </si>
  <si>
    <t>CHAMPORCHER</t>
  </si>
  <si>
    <t>253842930462375002</t>
  </si>
  <si>
    <t>RHÊMES-NOTRE-DAME</t>
  </si>
  <si>
    <t>252742930449925801</t>
  </si>
  <si>
    <t>COGNE</t>
  </si>
  <si>
    <t>241142928726332101</t>
  </si>
  <si>
    <t>CHÂTILLON</t>
  </si>
  <si>
    <t>199542930509304402</t>
  </si>
  <si>
    <t>GIGNOD</t>
  </si>
  <si>
    <t>195942930456866702</t>
  </si>
  <si>
    <t>PRÉ-SAINT-DIDIER</t>
  </si>
  <si>
    <t>191342930457253501</t>
  </si>
  <si>
    <t>CHAMOIS</t>
  </si>
  <si>
    <t>188742930515997302</t>
  </si>
  <si>
    <t>BARD</t>
  </si>
  <si>
    <t>168342929385464201</t>
  </si>
  <si>
    <t>VERRAYES</t>
  </si>
  <si>
    <t>167242930550454301</t>
  </si>
  <si>
    <t>CHARVENSOD</t>
  </si>
  <si>
    <t>128042930530738002</t>
  </si>
  <si>
    <t>ALLEIN</t>
  </si>
  <si>
    <t>118742930533556102</t>
  </si>
  <si>
    <t>GRESSONEY-LA-TRINITÉ</t>
  </si>
  <si>
    <t>112942930520095401</t>
  </si>
  <si>
    <t>Ristori non utilizzati al 31 12 2022 con rettifica energia</t>
  </si>
  <si>
    <t>Ristori non utilizzati al 31 12 2022 senza rettifica energia</t>
  </si>
  <si>
    <r>
      <t xml:space="preserve">Anno 2022 - Contributo straordinario per garantire la continuità dei servizi erogati in relazione alla spesa per utenze di energia elettrica e gas </t>
    </r>
    <r>
      <rPr>
        <u/>
        <sz val="9"/>
        <color rgb="FFFF0000"/>
        <rFont val="Arial Narrow"/>
        <family val="2"/>
      </rPr>
      <t>Rideterminato</t>
    </r>
  </si>
  <si>
    <t>Anno 2022 - Contributo straordinario per garantire la continuità dei servizi erogati in relazione alla spesa per utenze di energia elettrica e gas</t>
  </si>
  <si>
    <t>Anno 2021 - Fondo agevolazioni Tari categorie economiche interessate dalle chiusure obbligatorie o dalle restrizioni nell'esercizio delle rispettive attivita - art. 6 D.L. n. 73/2021</t>
  </si>
  <si>
    <t>Anno 2021 - Fondo per l'adozione di misure urgenti di solidarietà alimentare e per il sostegno alle famiglie per il pagamento dei canoni di locazione e delle utenze domestiche - art. 53 D.L. n. 73/2021</t>
  </si>
  <si>
    <t>Anno 2020 - Risorse per i comuni siciliani maggiormente coinvolti nella gestione dei flussi migratori (articolo 42-bis, comma 8, D.L. n. 104/2020)</t>
  </si>
  <si>
    <t xml:space="preserve">Anno 2020 - Fondo comuni particolarmente danneggiati dall'emergenza sanitaria - articolo 112-bis, comma 1, D.L. n. 34/2020 </t>
  </si>
  <si>
    <t>Anno 2020 - Fondo comuni ricadenti nei territori delle province di Bergamo, Brescia, Cremona, Lodi e Piacenza e comune di San Colombano al Lambro - articolo 112, commi 1 e 1-bis, D.L. n. 34/2020</t>
  </si>
  <si>
    <t xml:space="preserve">Anno 2020 - Fondo prestazioni di lavoro straordinario del personale della polizia locale - articolo 115, comma 2, D.L. n. 18/2020 </t>
  </si>
  <si>
    <t xml:space="preserve">Anno 2020 - Fondo per la sanificazione degli ambienti di Province, Città metropolitane e Comuni - articolo 114, comma 1, D.L. n. 18/2020 </t>
  </si>
  <si>
    <t>Anno 2020 - Solidarietà alimentare (articolo 19-decies, comma 1, D.L. n. 137/2020)</t>
  </si>
  <si>
    <t>Anno 2020 - Solidarietà alimentare (OCDPC n. 658 del 29 marzo 2020)</t>
  </si>
  <si>
    <t>Inadempienti 2022</t>
  </si>
  <si>
    <t>Ente</t>
  </si>
  <si>
    <t>REGIONE</t>
  </si>
  <si>
    <t>Tipo Ente</t>
  </si>
  <si>
    <t>Cod BDAP</t>
  </si>
  <si>
    <t>2 GRAND-PARADIS</t>
  </si>
  <si>
    <t>6 EVANCON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</si>
</sst>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u/>
      <sz val="9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3" fontId="1" fillId="2" borderId="1" xfId="0" applyNumberFormat="1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NumberFormat="1"/>
    <xf numFmtId="3" fontId="0" fillId="0" borderId="0" xfId="0" applyNumberFormat="1" applyAlignment="1">
      <alignment horizontal="center" vertical="center" wrapText="1"/>
    </xf>
  </cellXfs>
  <cellStyles count="1">
    <cellStyle name="Normale" xfId="0" builtinId="0"/>
  </cellStyles>
  <dxfs count="19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1D2842-C47A-4E1E-BE05-B66D3DC59E96}" name="rnu_34" displayName="rnu_34" ref="B3:S83" totalsRowShown="0" headerRowDxfId="18">
  <autoFilter ref="B3:S83" xr:uid="{03C49760-FFFB-46F0-8163-3E8E015E11A0}"/>
  <sortState xmlns:xlrd2="http://schemas.microsoft.com/office/spreadsheetml/2017/richdata2" ref="B4:S83">
    <sortCondition ref="E4:E83"/>
  </sortState>
  <tableColumns count="18">
    <tableColumn id="3" xr3:uid="{99198239-48C4-45E0-B3BE-EE6A166B4B3F}" name="Cod BDAP" dataDxfId="17"/>
    <tableColumn id="4" xr3:uid="{4477FF58-39B1-4999-880D-11FE4E652B78}" name="Tipo Ente" dataDxfId="16"/>
    <tableColumn id="1" xr3:uid="{DCEE31BF-8535-4819-8991-047D631EB186}" name="REGIONE" dataDxfId="15"/>
    <tableColumn id="5" xr3:uid="{A6F3A303-2599-4459-AAC7-CB6675EB0313}" name="Ente" dataDxfId="14"/>
    <tableColumn id="31" xr3:uid="{2096CD9F-0B2E-41FC-8C42-F7780567D15E}" name="Inadempienti 2022" dataDxfId="13"/>
    <tableColumn id="7" xr3:uid="{7079A54A-E944-4B22-8942-A466DE8F4CDE}" name="Anno 2020 - Solidarietà alimentare (OCDPC n. 658 del 29 marzo 2020)" dataDxfId="12"/>
    <tableColumn id="8" xr3:uid="{C31E160D-E2C6-4C32-9396-E5F630E9BC48}" name="Anno 2020 - Solidarietà alimentare (articolo 19-decies, comma 1, D.L. n. 137/2020)" dataDxfId="11"/>
    <tableColumn id="9" xr3:uid="{2FEBECBF-672C-4AB8-93C7-50833A5079A2}" name="Anno 2020 - Fondo per la sanificazione degli ambienti di Province, Città metropolitane e Comuni - articolo 114, comma 1, D.L. n. 18/2020 " dataDxfId="10"/>
    <tableColumn id="10" xr3:uid="{77BC977F-8CFA-47A8-BCBA-F3D02721E84C}" name="Anno 2020 - Fondo prestazioni di lavoro straordinario del personale della polizia locale - articolo 115, comma 2, D.L. n. 18/2020 " dataDxfId="9"/>
    <tableColumn id="11" xr3:uid="{CC96AC2A-DAE7-451C-B2AF-326A2AC4E62C}" name="Anno 2020 - Fondo comuni ricadenti nei territori delle province di Bergamo, Brescia, Cremona, Lodi e Piacenza e comune di San Colombano al Lambro - articolo 112, commi 1 e 1-bis, D.L. n. 34/2020" dataDxfId="8"/>
    <tableColumn id="12" xr3:uid="{A13C1A1B-C2F9-4F42-BAE3-071207FB76A9}" name="Anno 2020 - Fondo comuni particolarmente danneggiati dall'emergenza sanitaria - articolo 112-bis, comma 1, D.L. n. 34/2020 " dataDxfId="7"/>
    <tableColumn id="15" xr3:uid="{3D01B4B7-6A7D-47CA-A68A-C52DD289AB11}" name="Anno 2020 - Risorse per i comuni siciliani maggiormente coinvolti nella gestione dei flussi migratori (articolo 42-bis, comma 8, D.L. n. 104/2020)" dataDxfId="6"/>
    <tableColumn id="17" xr3:uid="{6706DE34-0A59-4E75-8056-6EFD0E5A336A}" name="Anno 2021 - Fondo per l'adozione di misure urgenti di solidarietà alimentare e per il sostegno alle famiglie per il pagamento dei canoni di locazione e delle utenze domestiche - art. 53 D.L. n. 73/2021" dataDxfId="5"/>
    <tableColumn id="18" xr3:uid="{E2F21EA3-9B36-42A0-BA36-2F7191D787E6}" name="Anno 2021 - Fondo agevolazioni Tari categorie economiche interessate dalle chiusure obbligatorie o dalle restrizioni nell'esercizio delle rispettive attivita - art. 6 D.L. n. 73/2021" dataDxfId="4"/>
    <tableColumn id="24" xr3:uid="{168F77B1-BE66-4786-820C-37699B215201}" name="Anno 2022 - Contributo straordinario per garantire la continuità dei servizi erogati in relazione alla spesa per utenze di energia elettrica e gas" dataDxfId="3"/>
    <tableColumn id="26" xr3:uid="{37833536-3FDB-4C0C-A02B-81A1721D47D9}" name="Anno 2022 - Contributo straordinario per garantire la continuità dei servizi erogati in relazione alla spesa per utenze di energia elettrica e gas Rideterminato" dataDxfId="2"/>
    <tableColumn id="29" xr3:uid="{A87D0467-A8E4-4A83-9FD5-B74EB61BFFE0}" name="Ristori non utilizzati al 31 12 2022 senza rettifica energia" dataDxfId="1">
      <calculatedColumnFormula>SUM(rnu_34[[#This Row],[Anno 2020 - Solidarietà alimentare (OCDPC n. 658 del 29 marzo 2020)]:[Anno 2022 - Contributo straordinario per garantire la continuità dei servizi erogati in relazione alla spesa per utenze di energia elettrica e gas]])</calculatedColumnFormula>
    </tableColumn>
    <tableColumn id="27" xr3:uid="{B6FD288F-2739-47C4-84A5-6791CBED8583}" name="Ristori non utilizzati al 31 12 2022 con rettifica energia" dataDxfId="0">
      <calculatedColumnFormula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Viola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71599-8967-4C6F-8A2A-191BF2A8EEF5}">
  <dimension ref="B1:U83"/>
  <sheetViews>
    <sheetView showGridLines="0" tabSelected="1" zoomScale="80" zoomScaleNormal="80" workbookViewId="0">
      <selection activeCell="P3" sqref="P3"/>
    </sheetView>
  </sheetViews>
  <sheetFormatPr defaultRowHeight="13.2" x14ac:dyDescent="0.3"/>
  <cols>
    <col min="1" max="1" width="7.140625" customWidth="1"/>
    <col min="2" max="2" width="19.140625" bestFit="1" customWidth="1"/>
    <col min="3" max="3" width="17.5703125" bestFit="1" customWidth="1"/>
    <col min="4" max="4" width="15.140625" hidden="1" customWidth="1"/>
    <col min="5" max="5" width="37.42578125" customWidth="1"/>
    <col min="6" max="6" width="9" customWidth="1"/>
    <col min="7" max="7" width="24.140625" bestFit="1" customWidth="1"/>
    <col min="8" max="8" width="24.85546875" bestFit="1" customWidth="1"/>
    <col min="9" max="10" width="25.140625" bestFit="1" customWidth="1"/>
    <col min="11" max="11" width="27.42578125" bestFit="1" customWidth="1"/>
    <col min="12" max="12" width="25.42578125" bestFit="1" customWidth="1"/>
    <col min="13" max="13" width="25" bestFit="1" customWidth="1"/>
    <col min="14" max="14" width="28.140625" bestFit="1" customWidth="1"/>
    <col min="15" max="15" width="26.42578125" bestFit="1" customWidth="1"/>
    <col min="16" max="17" width="24.42578125" bestFit="1" customWidth="1"/>
    <col min="18" max="18" width="25.85546875" bestFit="1" customWidth="1"/>
    <col min="19" max="19" width="23.85546875" customWidth="1"/>
    <col min="20" max="20" width="12.42578125" bestFit="1" customWidth="1"/>
    <col min="21" max="21" width="11.85546875" bestFit="1" customWidth="1"/>
  </cols>
  <sheetData>
    <row r="1" spans="2:21" s="2" customFormat="1" x14ac:dyDescent="0.3">
      <c r="G1" s="4">
        <f>+_xlfn.AGGREGATE(9,5,rnu_34[Anno 2020 - Solidarietà alimentare (OCDPC n. 658 del 29 marzo 2020)])</f>
        <v>36134</v>
      </c>
      <c r="H1" s="4">
        <f>+_xlfn.AGGREGATE(9,5,rnu_34[Anno 2020 - Solidarietà alimentare (articolo 19-decies, comma 1, D.L. n. 137/2020)])</f>
        <v>52612</v>
      </c>
      <c r="I1" s="4">
        <f>+_xlfn.AGGREGATE(9,5,rnu_34[Anno 2020 - Fondo per la sanificazione degli ambienti di Province, Città metropolitane e Comuni - articolo 114, comma 1, D.L. n. 18/2020 ])</f>
        <v>66216</v>
      </c>
      <c r="J1" s="4">
        <f>+_xlfn.AGGREGATE(9,5,rnu_34[Anno 2020 - Fondo prestazioni di lavoro straordinario del personale della polizia locale - articolo 115, comma 2, D.L. n. 18/2020 ])</f>
        <v>2885</v>
      </c>
      <c r="K1" s="4">
        <f>+_xlfn.AGGREGATE(9,5,rnu_34[Anno 2020 - Fondo comuni ricadenti nei territori delle province di Bergamo, Brescia, Cremona, Lodi e Piacenza e comune di San Colombano al Lambro - articolo 112, commi 1 e 1-bis, D.L. n. 34/2020])</f>
        <v>0</v>
      </c>
      <c r="L1" s="4">
        <f>+_xlfn.AGGREGATE(9,5,rnu_34[Anno 2020 - Fondo comuni particolarmente danneggiati dall''emergenza sanitaria - articolo 112-bis, comma 1, D.L. n. 34/2020 ])</f>
        <v>34483</v>
      </c>
      <c r="M1" s="4">
        <f>+_xlfn.AGGREGATE(9,5,rnu_34[Anno 2020 - Risorse per i comuni siciliani maggiormente coinvolti nella gestione dei flussi migratori (articolo 42-bis, comma 8, D.L. n. 104/2020)])</f>
        <v>0</v>
      </c>
      <c r="N1" s="4">
        <f>+_xlfn.AGGREGATE(9,5,rnu_34[Anno 2021 - Fondo per l''adozione di misure urgenti di solidarietà alimentare e per il sostegno alle famiglie per il pagamento dei canoni di locazione e delle utenze domestiche - art. 53 D.L. n. 73/2021])</f>
        <v>126624</v>
      </c>
      <c r="O1" s="4">
        <f>+_xlfn.AGGREGATE(9,5,rnu_34[Anno 2021 - Fondo agevolazioni Tari categorie economiche interessate dalle chiusure obbligatorie o dalle restrizioni nell''esercizio delle rispettive attivita - art. 6 D.L. n. 73/2021])</f>
        <v>44565</v>
      </c>
      <c r="P1" s="4">
        <f>+_xlfn.AGGREGATE(9,5,rnu_34[Anno 2022 - Contributo straordinario per garantire la continuità dei servizi erogati in relazione alla spesa per utenze di energia elettrica e gas])</f>
        <v>1212991</v>
      </c>
      <c r="Q1" s="4">
        <f>+_xlfn.AGGREGATE(9,5,rnu_34[Anno 2022 - Contributo straordinario per garantire la continuità dei servizi erogati in relazione alla spesa per utenze di energia elettrica e gas Rideterminato])</f>
        <v>200315.63</v>
      </c>
      <c r="R1" s="4">
        <f>+_xlfn.AGGREGATE(9,5,rnu_34[Ristori non utilizzati al 31 12 2022 senza rettifica energia])</f>
        <v>1576510</v>
      </c>
      <c r="S1" s="4">
        <f>+_xlfn.AGGREGATE(9,5,rnu_34[Ristori non utilizzati al 31 12 2022 con rettifica energia])</f>
        <v>563834.63</v>
      </c>
      <c r="T1" s="3"/>
      <c r="U1" s="3"/>
    </row>
    <row r="2" spans="2:21" x14ac:dyDescent="0.3">
      <c r="T2" s="1"/>
      <c r="U2" s="1"/>
    </row>
    <row r="3" spans="2:21" s="5" customFormat="1" ht="210.75" customHeight="1" x14ac:dyDescent="0.3">
      <c r="B3" s="5" t="s">
        <v>170</v>
      </c>
      <c r="C3" s="5" t="s">
        <v>169</v>
      </c>
      <c r="D3" s="5" t="s">
        <v>168</v>
      </c>
      <c r="E3" s="5" t="s">
        <v>167</v>
      </c>
      <c r="F3" s="6" t="s">
        <v>166</v>
      </c>
      <c r="G3" s="5" t="s">
        <v>165</v>
      </c>
      <c r="H3" s="5" t="s">
        <v>164</v>
      </c>
      <c r="I3" s="5" t="s">
        <v>163</v>
      </c>
      <c r="J3" s="5" t="s">
        <v>162</v>
      </c>
      <c r="K3" s="5" t="s">
        <v>161</v>
      </c>
      <c r="L3" s="5" t="s">
        <v>160</v>
      </c>
      <c r="M3" s="5" t="s">
        <v>159</v>
      </c>
      <c r="N3" s="5" t="s">
        <v>158</v>
      </c>
      <c r="O3" s="5" t="s">
        <v>157</v>
      </c>
      <c r="P3" s="5" t="s">
        <v>156</v>
      </c>
      <c r="Q3" s="5" t="s">
        <v>155</v>
      </c>
      <c r="R3" s="5" t="s">
        <v>154</v>
      </c>
      <c r="S3" s="5" t="s">
        <v>153</v>
      </c>
      <c r="U3" s="8"/>
    </row>
    <row r="4" spans="2:21" x14ac:dyDescent="0.3">
      <c r="B4" t="s">
        <v>150</v>
      </c>
      <c r="C4" t="s">
        <v>2</v>
      </c>
      <c r="D4" t="s">
        <v>1</v>
      </c>
      <c r="E4" t="s">
        <v>149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1438</v>
      </c>
      <c r="Q4" s="1">
        <v>0</v>
      </c>
      <c r="R4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1438</v>
      </c>
      <c r="S4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0</v>
      </c>
    </row>
    <row r="5" spans="2:21" x14ac:dyDescent="0.3">
      <c r="B5" t="s">
        <v>99</v>
      </c>
      <c r="C5" t="s">
        <v>2</v>
      </c>
      <c r="D5" t="s">
        <v>1</v>
      </c>
      <c r="E5" t="s">
        <v>98</v>
      </c>
      <c r="G5" s="1">
        <v>0</v>
      </c>
      <c r="H5" s="1">
        <v>0</v>
      </c>
      <c r="I5" s="1">
        <v>0</v>
      </c>
      <c r="J5" s="1">
        <v>380</v>
      </c>
      <c r="K5" s="1">
        <v>0</v>
      </c>
      <c r="L5" s="1">
        <v>8888</v>
      </c>
      <c r="M5" s="1">
        <v>0</v>
      </c>
      <c r="N5" s="1">
        <v>3922</v>
      </c>
      <c r="O5" s="1">
        <v>0</v>
      </c>
      <c r="P5" s="1">
        <v>19289</v>
      </c>
      <c r="Q5" s="1">
        <v>0</v>
      </c>
      <c r="R5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32479</v>
      </c>
      <c r="S5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13190</v>
      </c>
    </row>
    <row r="6" spans="2:21" x14ac:dyDescent="0.3">
      <c r="B6" t="s">
        <v>43</v>
      </c>
      <c r="C6" t="s">
        <v>2</v>
      </c>
      <c r="D6" t="s">
        <v>1</v>
      </c>
      <c r="E6" t="s">
        <v>42</v>
      </c>
      <c r="G6" s="1">
        <v>0</v>
      </c>
      <c r="H6" s="1">
        <v>0</v>
      </c>
      <c r="I6" s="1">
        <v>34081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34081</v>
      </c>
      <c r="S6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34081</v>
      </c>
    </row>
    <row r="7" spans="2:21" x14ac:dyDescent="0.3">
      <c r="B7" t="s">
        <v>11</v>
      </c>
      <c r="C7" t="s">
        <v>2</v>
      </c>
      <c r="D7" t="s">
        <v>1</v>
      </c>
      <c r="E7" t="s">
        <v>10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1519</v>
      </c>
      <c r="O7" s="1">
        <v>0</v>
      </c>
      <c r="P7" s="1">
        <v>16047</v>
      </c>
      <c r="Q7" s="1">
        <v>0</v>
      </c>
      <c r="R7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17566</v>
      </c>
      <c r="S7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1519</v>
      </c>
    </row>
    <row r="8" spans="2:21" x14ac:dyDescent="0.3">
      <c r="B8" t="s">
        <v>109</v>
      </c>
      <c r="C8" t="s">
        <v>2</v>
      </c>
      <c r="D8" t="s">
        <v>1</v>
      </c>
      <c r="E8" t="s">
        <v>108</v>
      </c>
      <c r="G8" s="1">
        <v>0</v>
      </c>
      <c r="H8" s="1">
        <v>0</v>
      </c>
      <c r="I8" s="1">
        <v>3249</v>
      </c>
      <c r="J8" s="1">
        <v>0</v>
      </c>
      <c r="K8" s="1">
        <v>0</v>
      </c>
      <c r="L8" s="1">
        <v>0</v>
      </c>
      <c r="M8" s="1">
        <v>0</v>
      </c>
      <c r="N8" s="1">
        <v>1</v>
      </c>
      <c r="O8" s="1">
        <v>0</v>
      </c>
      <c r="P8" s="1">
        <v>21752</v>
      </c>
      <c r="Q8" s="1">
        <v>0</v>
      </c>
      <c r="R8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25002</v>
      </c>
      <c r="S8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3250</v>
      </c>
    </row>
    <row r="9" spans="2:21" x14ac:dyDescent="0.3">
      <c r="B9" t="s">
        <v>123</v>
      </c>
      <c r="C9" t="s">
        <v>2</v>
      </c>
      <c r="D9" t="s">
        <v>1</v>
      </c>
      <c r="E9" t="s">
        <v>122</v>
      </c>
      <c r="G9" s="1">
        <v>0</v>
      </c>
      <c r="H9" s="1">
        <v>0</v>
      </c>
      <c r="I9" s="1">
        <v>1095</v>
      </c>
      <c r="J9" s="1">
        <v>0</v>
      </c>
      <c r="K9" s="1">
        <v>0</v>
      </c>
      <c r="L9" s="1">
        <v>0</v>
      </c>
      <c r="M9" s="1">
        <v>0</v>
      </c>
      <c r="N9" s="1">
        <v>1102</v>
      </c>
      <c r="O9" s="1">
        <v>0</v>
      </c>
      <c r="P9" s="1">
        <v>8793</v>
      </c>
      <c r="Q9" s="1">
        <v>0</v>
      </c>
      <c r="R9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10990</v>
      </c>
      <c r="S9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2197</v>
      </c>
    </row>
    <row r="10" spans="2:21" x14ac:dyDescent="0.3">
      <c r="B10" t="s">
        <v>71</v>
      </c>
      <c r="C10" t="s">
        <v>2</v>
      </c>
      <c r="D10" t="s">
        <v>1</v>
      </c>
      <c r="E10" t="s">
        <v>70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42253</v>
      </c>
      <c r="Q10" s="1">
        <v>23650.880000000012</v>
      </c>
      <c r="R10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42253</v>
      </c>
      <c r="S10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23650.880000000012</v>
      </c>
    </row>
    <row r="11" spans="2:21" x14ac:dyDescent="0.3">
      <c r="B11" t="s">
        <v>37</v>
      </c>
      <c r="C11" t="s">
        <v>2</v>
      </c>
      <c r="D11" t="s">
        <v>1</v>
      </c>
      <c r="E11" t="s">
        <v>36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0</v>
      </c>
      <c r="S11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0</v>
      </c>
    </row>
    <row r="12" spans="2:21" x14ac:dyDescent="0.3">
      <c r="B12" t="s">
        <v>144</v>
      </c>
      <c r="C12" t="s">
        <v>2</v>
      </c>
      <c r="D12" t="s">
        <v>1</v>
      </c>
      <c r="E12" t="s">
        <v>143</v>
      </c>
      <c r="G12" s="1">
        <v>451</v>
      </c>
      <c r="H12" s="1">
        <v>501</v>
      </c>
      <c r="I12" s="1">
        <v>1037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5162</v>
      </c>
      <c r="Q12" s="1">
        <v>1806.6899999999987</v>
      </c>
      <c r="R12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7151</v>
      </c>
      <c r="S12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3795.6899999999987</v>
      </c>
    </row>
    <row r="13" spans="2:21" x14ac:dyDescent="0.3">
      <c r="B13" t="s">
        <v>61</v>
      </c>
      <c r="C13" t="s">
        <v>2</v>
      </c>
      <c r="D13" t="s">
        <v>1</v>
      </c>
      <c r="E13" t="s">
        <v>60</v>
      </c>
      <c r="G13" s="1">
        <v>1377</v>
      </c>
      <c r="H13" s="1">
        <v>1377</v>
      </c>
      <c r="I13" s="1">
        <v>0</v>
      </c>
      <c r="J13" s="1">
        <v>69</v>
      </c>
      <c r="K13" s="1">
        <v>0</v>
      </c>
      <c r="L13" s="1">
        <v>0</v>
      </c>
      <c r="M13" s="1">
        <v>0</v>
      </c>
      <c r="N13" s="1">
        <v>1167</v>
      </c>
      <c r="O13" s="1">
        <v>3026</v>
      </c>
      <c r="P13" s="1">
        <v>0</v>
      </c>
      <c r="Q13" s="1">
        <v>0</v>
      </c>
      <c r="R13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7016</v>
      </c>
      <c r="S13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7016</v>
      </c>
    </row>
    <row r="14" spans="2:21" x14ac:dyDescent="0.3">
      <c r="B14" t="s">
        <v>45</v>
      </c>
      <c r="C14" t="s">
        <v>2</v>
      </c>
      <c r="D14" t="s">
        <v>1</v>
      </c>
      <c r="E14" t="s">
        <v>44</v>
      </c>
      <c r="G14" s="1">
        <v>0</v>
      </c>
      <c r="H14" s="1">
        <v>0</v>
      </c>
      <c r="I14" s="1">
        <v>0</v>
      </c>
      <c r="J14" s="1">
        <v>144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144</v>
      </c>
      <c r="S14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144</v>
      </c>
    </row>
    <row r="15" spans="2:21" x14ac:dyDescent="0.3">
      <c r="B15" t="s">
        <v>35</v>
      </c>
      <c r="C15" t="s">
        <v>2</v>
      </c>
      <c r="D15" t="s">
        <v>1</v>
      </c>
      <c r="E15" t="s">
        <v>34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33614</v>
      </c>
      <c r="Q15" s="1">
        <v>22443.100000000006</v>
      </c>
      <c r="R15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33614</v>
      </c>
      <c r="S15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22443.100000000006</v>
      </c>
    </row>
    <row r="16" spans="2:21" x14ac:dyDescent="0.3">
      <c r="B16" t="s">
        <v>39</v>
      </c>
      <c r="C16" t="s">
        <v>2</v>
      </c>
      <c r="D16" t="s">
        <v>1</v>
      </c>
      <c r="E16" t="s">
        <v>38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250</v>
      </c>
      <c r="O16" s="1">
        <v>0</v>
      </c>
      <c r="P16" s="1">
        <v>19870</v>
      </c>
      <c r="Q16" s="1">
        <v>12197.75</v>
      </c>
      <c r="R16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20120</v>
      </c>
      <c r="S16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12447.75</v>
      </c>
    </row>
    <row r="17" spans="2:19" x14ac:dyDescent="0.3">
      <c r="B17" t="s">
        <v>89</v>
      </c>
      <c r="C17" t="s">
        <v>2</v>
      </c>
      <c r="D17" t="s">
        <v>1</v>
      </c>
      <c r="E17" t="s">
        <v>88</v>
      </c>
      <c r="G17" s="1">
        <v>0</v>
      </c>
      <c r="H17" s="1">
        <v>1238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2641</v>
      </c>
      <c r="O17" s="1">
        <v>0</v>
      </c>
      <c r="P17" s="1">
        <v>14433</v>
      </c>
      <c r="Q17" s="1">
        <v>0</v>
      </c>
      <c r="R17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18312</v>
      </c>
      <c r="S17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3879</v>
      </c>
    </row>
    <row r="18" spans="2:19" x14ac:dyDescent="0.3">
      <c r="B18" t="s">
        <v>83</v>
      </c>
      <c r="C18" t="s">
        <v>2</v>
      </c>
      <c r="D18" t="s">
        <v>1</v>
      </c>
      <c r="E18" t="s">
        <v>82</v>
      </c>
      <c r="G18" s="1">
        <v>0</v>
      </c>
      <c r="H18" s="1">
        <v>2375</v>
      </c>
      <c r="I18" s="1">
        <v>10</v>
      </c>
      <c r="J18" s="1">
        <v>0</v>
      </c>
      <c r="K18" s="1">
        <v>0</v>
      </c>
      <c r="L18" s="1">
        <v>0</v>
      </c>
      <c r="M18" s="1">
        <v>0</v>
      </c>
      <c r="N18" s="1">
        <v>3852</v>
      </c>
      <c r="O18" s="1">
        <v>0</v>
      </c>
      <c r="P18" s="1">
        <v>11517</v>
      </c>
      <c r="Q18" s="1">
        <v>0</v>
      </c>
      <c r="R18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17754</v>
      </c>
      <c r="S18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6237</v>
      </c>
    </row>
    <row r="19" spans="2:19" x14ac:dyDescent="0.3">
      <c r="B19" t="s">
        <v>142</v>
      </c>
      <c r="C19" t="s">
        <v>2</v>
      </c>
      <c r="D19" t="s">
        <v>1</v>
      </c>
      <c r="E19" t="s">
        <v>141</v>
      </c>
      <c r="G19" s="1">
        <v>0</v>
      </c>
      <c r="H19" s="1">
        <v>0</v>
      </c>
      <c r="I19" s="1">
        <v>1031</v>
      </c>
      <c r="J19" s="1">
        <v>10</v>
      </c>
      <c r="K19" s="1">
        <v>0</v>
      </c>
      <c r="L19" s="1">
        <v>0</v>
      </c>
      <c r="M19" s="1">
        <v>0</v>
      </c>
      <c r="N19" s="1">
        <v>0</v>
      </c>
      <c r="O19" s="1">
        <v>2069</v>
      </c>
      <c r="P19" s="1">
        <v>1994</v>
      </c>
      <c r="Q19" s="1">
        <v>780.15000000000055</v>
      </c>
      <c r="R19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5104</v>
      </c>
      <c r="S19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3890.1500000000005</v>
      </c>
    </row>
    <row r="20" spans="2:19" x14ac:dyDescent="0.3">
      <c r="B20" t="s">
        <v>17</v>
      </c>
      <c r="C20" t="s">
        <v>2</v>
      </c>
      <c r="D20" t="s">
        <v>1</v>
      </c>
      <c r="E20" t="s">
        <v>16</v>
      </c>
      <c r="G20" s="1">
        <v>1</v>
      </c>
      <c r="H20" s="1">
        <v>3626</v>
      </c>
      <c r="I20" s="1">
        <v>918</v>
      </c>
      <c r="J20" s="1">
        <v>142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18014</v>
      </c>
      <c r="Q20" s="1">
        <v>15785.18</v>
      </c>
      <c r="R20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22701</v>
      </c>
      <c r="S20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20472.18</v>
      </c>
    </row>
    <row r="21" spans="2:19" x14ac:dyDescent="0.3">
      <c r="B21" t="s">
        <v>130</v>
      </c>
      <c r="C21" t="s">
        <v>2</v>
      </c>
      <c r="D21" t="s">
        <v>1</v>
      </c>
      <c r="E21" t="s">
        <v>129</v>
      </c>
      <c r="G21" s="1">
        <v>1765</v>
      </c>
      <c r="H21" s="1">
        <v>2115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1652</v>
      </c>
      <c r="O21" s="1">
        <v>1655</v>
      </c>
      <c r="P21" s="1">
        <v>20101</v>
      </c>
      <c r="Q21" s="1">
        <v>0</v>
      </c>
      <c r="R21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27288</v>
      </c>
      <c r="S21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7187</v>
      </c>
    </row>
    <row r="22" spans="2:19" x14ac:dyDescent="0.3">
      <c r="B22" t="s">
        <v>148</v>
      </c>
      <c r="C22" t="s">
        <v>2</v>
      </c>
      <c r="D22" t="s">
        <v>1</v>
      </c>
      <c r="E22" t="s">
        <v>147</v>
      </c>
      <c r="G22" s="1">
        <v>390</v>
      </c>
      <c r="H22" s="1">
        <v>7063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9800</v>
      </c>
      <c r="O22" s="1">
        <v>0</v>
      </c>
      <c r="P22" s="1">
        <v>26422</v>
      </c>
      <c r="Q22" s="1">
        <v>0</v>
      </c>
      <c r="R22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43675</v>
      </c>
      <c r="S22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17253</v>
      </c>
    </row>
    <row r="23" spans="2:19" x14ac:dyDescent="0.3">
      <c r="B23" t="s">
        <v>136</v>
      </c>
      <c r="C23" t="s">
        <v>2</v>
      </c>
      <c r="D23" t="s">
        <v>1</v>
      </c>
      <c r="E23" t="s">
        <v>135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0</v>
      </c>
      <c r="S23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0</v>
      </c>
    </row>
    <row r="24" spans="2:19" x14ac:dyDescent="0.3">
      <c r="B24" t="s">
        <v>134</v>
      </c>
      <c r="C24" t="s">
        <v>2</v>
      </c>
      <c r="D24" t="s">
        <v>1</v>
      </c>
      <c r="E24" t="s">
        <v>133</v>
      </c>
      <c r="G24" s="1">
        <v>0</v>
      </c>
      <c r="H24" s="1">
        <v>217</v>
      </c>
      <c r="I24" s="1">
        <v>2836</v>
      </c>
      <c r="J24" s="1">
        <v>0</v>
      </c>
      <c r="K24" s="1">
        <v>0</v>
      </c>
      <c r="L24" s="1">
        <v>0</v>
      </c>
      <c r="M24" s="1">
        <v>0</v>
      </c>
      <c r="N24" s="1">
        <v>5772</v>
      </c>
      <c r="O24" s="1">
        <v>0</v>
      </c>
      <c r="P24" s="1">
        <v>0</v>
      </c>
      <c r="Q24" s="1">
        <v>0</v>
      </c>
      <c r="R24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8825</v>
      </c>
      <c r="S24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8825</v>
      </c>
    </row>
    <row r="25" spans="2:19" x14ac:dyDescent="0.3">
      <c r="B25" t="s">
        <v>57</v>
      </c>
      <c r="C25" t="s">
        <v>2</v>
      </c>
      <c r="D25" t="s">
        <v>1</v>
      </c>
      <c r="E25" t="s">
        <v>56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9123</v>
      </c>
      <c r="O25" s="1">
        <v>0</v>
      </c>
      <c r="P25" s="1">
        <v>0</v>
      </c>
      <c r="Q25" s="1">
        <v>0</v>
      </c>
      <c r="R25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9123</v>
      </c>
      <c r="S25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9123</v>
      </c>
    </row>
    <row r="26" spans="2:19" x14ac:dyDescent="0.3">
      <c r="B26" t="s">
        <v>111</v>
      </c>
      <c r="C26" t="s">
        <v>2</v>
      </c>
      <c r="D26" t="s">
        <v>1</v>
      </c>
      <c r="E26" t="s">
        <v>110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0</v>
      </c>
      <c r="S26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0</v>
      </c>
    </row>
    <row r="27" spans="2:19" x14ac:dyDescent="0.3">
      <c r="B27" t="s">
        <v>27</v>
      </c>
      <c r="C27" t="s">
        <v>2</v>
      </c>
      <c r="D27" t="s">
        <v>1</v>
      </c>
      <c r="E27" t="s">
        <v>26</v>
      </c>
      <c r="G27" s="1">
        <v>2098</v>
      </c>
      <c r="H27" s="1">
        <v>2698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2146</v>
      </c>
      <c r="O27" s="1">
        <v>609</v>
      </c>
      <c r="P27" s="1">
        <v>0</v>
      </c>
      <c r="Q27" s="1">
        <v>0</v>
      </c>
      <c r="R27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7551</v>
      </c>
      <c r="S27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7551</v>
      </c>
    </row>
    <row r="28" spans="2:19" x14ac:dyDescent="0.3">
      <c r="B28" t="s">
        <v>23</v>
      </c>
      <c r="C28" t="s">
        <v>2</v>
      </c>
      <c r="D28" t="s">
        <v>1</v>
      </c>
      <c r="E28" t="s">
        <v>22</v>
      </c>
      <c r="G28" s="1">
        <v>126</v>
      </c>
      <c r="H28" s="1">
        <v>1376</v>
      </c>
      <c r="I28" s="1">
        <v>339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1546</v>
      </c>
      <c r="P28" s="1">
        <v>2408</v>
      </c>
      <c r="Q28" s="1">
        <v>0</v>
      </c>
      <c r="R28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5795</v>
      </c>
      <c r="S28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3387</v>
      </c>
    </row>
    <row r="29" spans="2:19" x14ac:dyDescent="0.3">
      <c r="B29" t="s">
        <v>49</v>
      </c>
      <c r="C29" t="s">
        <v>2</v>
      </c>
      <c r="D29" t="s">
        <v>1</v>
      </c>
      <c r="E29" t="s">
        <v>48</v>
      </c>
      <c r="G29" s="1">
        <v>1477</v>
      </c>
      <c r="H29" s="1">
        <v>2792</v>
      </c>
      <c r="I29" s="1">
        <v>1155</v>
      </c>
      <c r="J29" s="1">
        <v>0</v>
      </c>
      <c r="K29" s="1">
        <v>0</v>
      </c>
      <c r="L29" s="1">
        <v>2066</v>
      </c>
      <c r="M29" s="1">
        <v>0</v>
      </c>
      <c r="N29" s="1">
        <v>2223</v>
      </c>
      <c r="O29" s="1">
        <v>0</v>
      </c>
      <c r="P29" s="1">
        <v>14189</v>
      </c>
      <c r="Q29" s="1">
        <v>0</v>
      </c>
      <c r="R29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23902</v>
      </c>
      <c r="S29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9713</v>
      </c>
    </row>
    <row r="30" spans="2:19" x14ac:dyDescent="0.3">
      <c r="B30" t="s">
        <v>69</v>
      </c>
      <c r="C30" t="s">
        <v>2</v>
      </c>
      <c r="D30" t="s">
        <v>1</v>
      </c>
      <c r="E30" t="s">
        <v>68</v>
      </c>
      <c r="G30" s="1">
        <v>0</v>
      </c>
      <c r="H30" s="1">
        <v>0</v>
      </c>
      <c r="I30" s="1">
        <v>6360</v>
      </c>
      <c r="J30" s="1">
        <v>0</v>
      </c>
      <c r="K30" s="1">
        <v>0</v>
      </c>
      <c r="L30" s="1">
        <v>0</v>
      </c>
      <c r="M30" s="1">
        <v>0</v>
      </c>
      <c r="N30" s="1">
        <v>7415</v>
      </c>
      <c r="O30" s="1">
        <v>0</v>
      </c>
      <c r="P30" s="1">
        <v>0</v>
      </c>
      <c r="Q30" s="1">
        <v>0</v>
      </c>
      <c r="R30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13775</v>
      </c>
      <c r="S30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13775</v>
      </c>
    </row>
    <row r="31" spans="2:19" x14ac:dyDescent="0.3">
      <c r="B31" t="s">
        <v>79</v>
      </c>
      <c r="C31" t="s">
        <v>2</v>
      </c>
      <c r="D31" t="s">
        <v>1</v>
      </c>
      <c r="E31" t="s">
        <v>78</v>
      </c>
      <c r="G31" s="1">
        <v>0</v>
      </c>
      <c r="H31" s="1">
        <v>1065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7</v>
      </c>
      <c r="O31" s="1">
        <v>0</v>
      </c>
      <c r="P31" s="1">
        <v>18599</v>
      </c>
      <c r="Q31" s="1">
        <v>0</v>
      </c>
      <c r="R31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19671</v>
      </c>
      <c r="S31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1072</v>
      </c>
    </row>
    <row r="32" spans="2:19" x14ac:dyDescent="0.3">
      <c r="B32" t="s">
        <v>87</v>
      </c>
      <c r="C32" t="s">
        <v>2</v>
      </c>
      <c r="D32" t="s">
        <v>1</v>
      </c>
      <c r="E32" t="s">
        <v>86</v>
      </c>
      <c r="G32" s="1">
        <v>278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21</v>
      </c>
      <c r="O32" s="1">
        <v>3600</v>
      </c>
      <c r="P32" s="1">
        <v>17553</v>
      </c>
      <c r="Q32" s="1">
        <v>6037.2899999999972</v>
      </c>
      <c r="R32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21452</v>
      </c>
      <c r="S32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9936.2899999999972</v>
      </c>
    </row>
    <row r="33" spans="2:19" x14ac:dyDescent="0.3">
      <c r="B33" t="s">
        <v>138</v>
      </c>
      <c r="C33" t="s">
        <v>2</v>
      </c>
      <c r="D33" t="s">
        <v>1</v>
      </c>
      <c r="E33" t="s">
        <v>137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0</v>
      </c>
      <c r="S33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0</v>
      </c>
    </row>
    <row r="34" spans="2:19" x14ac:dyDescent="0.3">
      <c r="B34" t="s">
        <v>105</v>
      </c>
      <c r="C34" t="s">
        <v>2</v>
      </c>
      <c r="D34" t="s">
        <v>1</v>
      </c>
      <c r="E34" t="s">
        <v>104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6308</v>
      </c>
      <c r="O34" s="1">
        <v>0</v>
      </c>
      <c r="P34" s="1">
        <v>47914</v>
      </c>
      <c r="Q34" s="1">
        <v>0</v>
      </c>
      <c r="R34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54222</v>
      </c>
      <c r="S34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6308</v>
      </c>
    </row>
    <row r="35" spans="2:19" x14ac:dyDescent="0.3">
      <c r="B35" t="s">
        <v>152</v>
      </c>
      <c r="C35" t="s">
        <v>2</v>
      </c>
      <c r="D35" t="s">
        <v>1</v>
      </c>
      <c r="E35" t="s">
        <v>151</v>
      </c>
      <c r="G35" s="1">
        <v>0</v>
      </c>
      <c r="H35" s="1">
        <v>0</v>
      </c>
      <c r="I35" s="1">
        <v>22</v>
      </c>
      <c r="J35" s="1">
        <v>31</v>
      </c>
      <c r="K35" s="1">
        <v>0</v>
      </c>
      <c r="L35" s="1">
        <v>0</v>
      </c>
      <c r="M35" s="1">
        <v>0</v>
      </c>
      <c r="N35" s="1">
        <v>733</v>
      </c>
      <c r="O35" s="1">
        <v>1432</v>
      </c>
      <c r="P35" s="1">
        <v>20298</v>
      </c>
      <c r="Q35" s="1">
        <v>0</v>
      </c>
      <c r="R35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22516</v>
      </c>
      <c r="S35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2218</v>
      </c>
    </row>
    <row r="36" spans="2:19" x14ac:dyDescent="0.3">
      <c r="B36" t="s">
        <v>53</v>
      </c>
      <c r="C36" t="s">
        <v>2</v>
      </c>
      <c r="D36" t="s">
        <v>1</v>
      </c>
      <c r="E36" t="s">
        <v>52</v>
      </c>
      <c r="G36" s="1">
        <v>426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27079</v>
      </c>
      <c r="Q36" s="1">
        <v>0</v>
      </c>
      <c r="R36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27505</v>
      </c>
      <c r="S36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426</v>
      </c>
    </row>
    <row r="37" spans="2:19" x14ac:dyDescent="0.3">
      <c r="B37" t="s">
        <v>103</v>
      </c>
      <c r="C37" t="s">
        <v>2</v>
      </c>
      <c r="D37" t="s">
        <v>1</v>
      </c>
      <c r="E37" t="s">
        <v>102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3134</v>
      </c>
      <c r="O37" s="1">
        <v>689</v>
      </c>
      <c r="P37" s="1">
        <v>41144</v>
      </c>
      <c r="Q37" s="1">
        <v>0</v>
      </c>
      <c r="R37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44967</v>
      </c>
      <c r="S37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3823</v>
      </c>
    </row>
    <row r="38" spans="2:19" x14ac:dyDescent="0.3">
      <c r="B38" t="s">
        <v>65</v>
      </c>
      <c r="C38" t="s">
        <v>2</v>
      </c>
      <c r="D38" t="s">
        <v>1</v>
      </c>
      <c r="E38" t="s">
        <v>64</v>
      </c>
      <c r="G38" s="1">
        <v>0</v>
      </c>
      <c r="H38" s="1">
        <v>1395</v>
      </c>
      <c r="I38" s="1">
        <v>0</v>
      </c>
      <c r="J38" s="1">
        <v>66</v>
      </c>
      <c r="K38" s="1">
        <v>0</v>
      </c>
      <c r="L38" s="1">
        <v>0</v>
      </c>
      <c r="M38" s="1">
        <v>0</v>
      </c>
      <c r="N38" s="1">
        <v>2771</v>
      </c>
      <c r="O38" s="1">
        <v>0</v>
      </c>
      <c r="P38" s="1">
        <v>16630</v>
      </c>
      <c r="Q38" s="1">
        <v>0</v>
      </c>
      <c r="R38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20862</v>
      </c>
      <c r="S38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4232</v>
      </c>
    </row>
    <row r="39" spans="2:19" x14ac:dyDescent="0.3">
      <c r="B39" t="s">
        <v>19</v>
      </c>
      <c r="C39" t="s">
        <v>2</v>
      </c>
      <c r="D39" t="s">
        <v>1</v>
      </c>
      <c r="E39" t="s">
        <v>18</v>
      </c>
      <c r="G39" s="1">
        <v>1205</v>
      </c>
      <c r="H39" s="1">
        <v>2105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1706</v>
      </c>
      <c r="O39" s="1">
        <v>1641</v>
      </c>
      <c r="P39" s="1">
        <v>23486</v>
      </c>
      <c r="Q39" s="1">
        <v>0</v>
      </c>
      <c r="R39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30143</v>
      </c>
      <c r="S39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6657</v>
      </c>
    </row>
    <row r="40" spans="2:19" x14ac:dyDescent="0.3">
      <c r="B40" t="s">
        <v>119</v>
      </c>
      <c r="C40" t="s">
        <v>2</v>
      </c>
      <c r="D40" t="s">
        <v>1</v>
      </c>
      <c r="E40" t="s">
        <v>118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180</v>
      </c>
      <c r="O40" s="1">
        <v>0</v>
      </c>
      <c r="P40" s="1">
        <v>33431</v>
      </c>
      <c r="Q40" s="1">
        <v>5021.3499999999913</v>
      </c>
      <c r="R40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33611</v>
      </c>
      <c r="S40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5201.3499999999913</v>
      </c>
    </row>
    <row r="41" spans="2:19" x14ac:dyDescent="0.3">
      <c r="B41" t="s">
        <v>97</v>
      </c>
      <c r="C41" t="s">
        <v>2</v>
      </c>
      <c r="D41" t="s">
        <v>1</v>
      </c>
      <c r="E41" t="s">
        <v>96</v>
      </c>
      <c r="G41" s="1">
        <v>0</v>
      </c>
      <c r="H41" s="1">
        <v>2179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3031</v>
      </c>
      <c r="O41" s="1">
        <v>0</v>
      </c>
      <c r="P41" s="1">
        <v>1921</v>
      </c>
      <c r="Q41" s="1">
        <v>0</v>
      </c>
      <c r="R41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7131</v>
      </c>
      <c r="S41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5210</v>
      </c>
    </row>
    <row r="42" spans="2:19" x14ac:dyDescent="0.3">
      <c r="B42" t="s">
        <v>85</v>
      </c>
      <c r="C42" t="s">
        <v>2</v>
      </c>
      <c r="D42" t="s">
        <v>1</v>
      </c>
      <c r="E42" t="s">
        <v>84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800</v>
      </c>
      <c r="M42" s="1">
        <v>0</v>
      </c>
      <c r="N42" s="1">
        <v>600</v>
      </c>
      <c r="O42" s="1">
        <v>2253</v>
      </c>
      <c r="P42" s="1">
        <v>6808</v>
      </c>
      <c r="Q42" s="1">
        <v>0</v>
      </c>
      <c r="R42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10461</v>
      </c>
      <c r="S42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3653</v>
      </c>
    </row>
    <row r="43" spans="2:19" x14ac:dyDescent="0.3">
      <c r="B43" t="s">
        <v>67</v>
      </c>
      <c r="C43" t="s">
        <v>2</v>
      </c>
      <c r="D43" t="s">
        <v>1</v>
      </c>
      <c r="E43" t="s">
        <v>66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34664</v>
      </c>
      <c r="Q43" s="1">
        <v>0</v>
      </c>
      <c r="R43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34664</v>
      </c>
      <c r="S43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0</v>
      </c>
    </row>
    <row r="44" spans="2:19" x14ac:dyDescent="0.3">
      <c r="B44" t="s">
        <v>51</v>
      </c>
      <c r="C44" t="s">
        <v>2</v>
      </c>
      <c r="D44" t="s">
        <v>1</v>
      </c>
      <c r="E44" t="s">
        <v>50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2209</v>
      </c>
      <c r="O44" s="1">
        <v>0</v>
      </c>
      <c r="P44" s="1">
        <v>51628</v>
      </c>
      <c r="Q44" s="1">
        <v>30787.799999999988</v>
      </c>
      <c r="R44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53837</v>
      </c>
      <c r="S44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32996.799999999988</v>
      </c>
    </row>
    <row r="45" spans="2:19" x14ac:dyDescent="0.3">
      <c r="B45" t="s">
        <v>77</v>
      </c>
      <c r="C45" t="s">
        <v>2</v>
      </c>
      <c r="D45" t="s">
        <v>1</v>
      </c>
      <c r="E45" t="s">
        <v>76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2302</v>
      </c>
      <c r="O45" s="1">
        <v>0</v>
      </c>
      <c r="P45" s="1">
        <v>15873</v>
      </c>
      <c r="Q45" s="1">
        <v>8887.6899999999987</v>
      </c>
      <c r="R45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18175</v>
      </c>
      <c r="S45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11189.689999999999</v>
      </c>
    </row>
    <row r="46" spans="2:19" x14ac:dyDescent="0.3">
      <c r="B46" t="s">
        <v>121</v>
      </c>
      <c r="C46" t="s">
        <v>2</v>
      </c>
      <c r="D46" t="s">
        <v>1</v>
      </c>
      <c r="E46" t="s">
        <v>120</v>
      </c>
      <c r="G46" s="1">
        <v>0</v>
      </c>
      <c r="H46" s="1">
        <v>0</v>
      </c>
      <c r="I46" s="1">
        <v>0</v>
      </c>
      <c r="J46" s="1">
        <v>272</v>
      </c>
      <c r="K46" s="1">
        <v>0</v>
      </c>
      <c r="L46" s="1">
        <v>0</v>
      </c>
      <c r="M46" s="1">
        <v>0</v>
      </c>
      <c r="N46" s="1">
        <v>0</v>
      </c>
      <c r="O46" s="1">
        <v>711</v>
      </c>
      <c r="P46" s="1">
        <v>28477</v>
      </c>
      <c r="Q46" s="1">
        <v>17290.460000000003</v>
      </c>
      <c r="R46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29460</v>
      </c>
      <c r="S46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18273.460000000003</v>
      </c>
    </row>
    <row r="47" spans="2:19" x14ac:dyDescent="0.3">
      <c r="B47" t="s">
        <v>75</v>
      </c>
      <c r="C47" t="s">
        <v>2</v>
      </c>
      <c r="D47" t="s">
        <v>1</v>
      </c>
      <c r="E47" t="s">
        <v>74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1552</v>
      </c>
      <c r="O47" s="1">
        <v>0</v>
      </c>
      <c r="P47" s="1">
        <v>57956</v>
      </c>
      <c r="Q47" s="1">
        <v>0</v>
      </c>
      <c r="R47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59508</v>
      </c>
      <c r="S47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1552</v>
      </c>
    </row>
    <row r="48" spans="2:19" x14ac:dyDescent="0.3">
      <c r="B48" t="s">
        <v>41</v>
      </c>
      <c r="C48" t="s">
        <v>2</v>
      </c>
      <c r="D48" t="s">
        <v>1</v>
      </c>
      <c r="E48" t="s">
        <v>40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0</v>
      </c>
      <c r="S48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0</v>
      </c>
    </row>
    <row r="49" spans="2:19" x14ac:dyDescent="0.3">
      <c r="B49" t="s">
        <v>9</v>
      </c>
      <c r="C49" t="s">
        <v>2</v>
      </c>
      <c r="D49" t="s">
        <v>1</v>
      </c>
      <c r="E49" t="s">
        <v>8</v>
      </c>
      <c r="G49" s="1">
        <v>859</v>
      </c>
      <c r="H49" s="1">
        <v>613</v>
      </c>
      <c r="I49" s="1">
        <v>0</v>
      </c>
      <c r="J49" s="1">
        <v>17</v>
      </c>
      <c r="K49" s="1">
        <v>0</v>
      </c>
      <c r="L49" s="1">
        <v>0</v>
      </c>
      <c r="M49" s="1">
        <v>0</v>
      </c>
      <c r="N49" s="1">
        <v>692</v>
      </c>
      <c r="O49" s="1">
        <v>1838</v>
      </c>
      <c r="P49" s="1">
        <v>0</v>
      </c>
      <c r="Q49" s="1">
        <v>0</v>
      </c>
      <c r="R49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4019</v>
      </c>
      <c r="S49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4019</v>
      </c>
    </row>
    <row r="50" spans="2:19" x14ac:dyDescent="0.3">
      <c r="B50" t="s">
        <v>63</v>
      </c>
      <c r="C50" t="s">
        <v>2</v>
      </c>
      <c r="D50" t="s">
        <v>1</v>
      </c>
      <c r="E50" t="s">
        <v>62</v>
      </c>
      <c r="G50" s="1">
        <v>1102</v>
      </c>
      <c r="H50" s="1">
        <v>1302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1368</v>
      </c>
      <c r="O50" s="1">
        <v>0</v>
      </c>
      <c r="P50" s="1">
        <v>10396</v>
      </c>
      <c r="Q50" s="1">
        <v>0</v>
      </c>
      <c r="R50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14168</v>
      </c>
      <c r="S50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3772</v>
      </c>
    </row>
    <row r="51" spans="2:19" x14ac:dyDescent="0.3">
      <c r="B51" t="s">
        <v>7</v>
      </c>
      <c r="C51" t="s">
        <v>2</v>
      </c>
      <c r="D51" t="s">
        <v>1</v>
      </c>
      <c r="E51" t="s">
        <v>6</v>
      </c>
      <c r="G51" s="1">
        <v>0</v>
      </c>
      <c r="H51" s="1">
        <v>1747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3117</v>
      </c>
      <c r="O51" s="1">
        <v>0</v>
      </c>
      <c r="P51" s="1">
        <v>20804</v>
      </c>
      <c r="Q51" s="1">
        <v>1552.3699999999953</v>
      </c>
      <c r="R51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25668</v>
      </c>
      <c r="S51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6416.3699999999953</v>
      </c>
    </row>
    <row r="52" spans="2:19" x14ac:dyDescent="0.3">
      <c r="B52" t="s">
        <v>115</v>
      </c>
      <c r="C52" t="s">
        <v>2</v>
      </c>
      <c r="D52" t="s">
        <v>1</v>
      </c>
      <c r="E52" t="s">
        <v>114</v>
      </c>
      <c r="G52" s="1">
        <v>0</v>
      </c>
      <c r="H52" s="1">
        <v>2908</v>
      </c>
      <c r="I52" s="1">
        <v>649</v>
      </c>
      <c r="J52" s="1">
        <v>0</v>
      </c>
      <c r="K52" s="1">
        <v>0</v>
      </c>
      <c r="L52" s="1">
        <v>0</v>
      </c>
      <c r="M52" s="1">
        <v>0</v>
      </c>
      <c r="N52" s="1">
        <v>6038</v>
      </c>
      <c r="O52" s="1">
        <v>0</v>
      </c>
      <c r="P52" s="1">
        <v>43227</v>
      </c>
      <c r="Q52" s="1">
        <v>0</v>
      </c>
      <c r="R52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52822</v>
      </c>
      <c r="S52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9595</v>
      </c>
    </row>
    <row r="53" spans="2:19" x14ac:dyDescent="0.3">
      <c r="B53" t="s">
        <v>55</v>
      </c>
      <c r="C53" t="s">
        <v>2</v>
      </c>
      <c r="D53" t="s">
        <v>1</v>
      </c>
      <c r="E53" t="s">
        <v>54</v>
      </c>
      <c r="G53" s="1">
        <v>0</v>
      </c>
      <c r="H53" s="1">
        <v>0</v>
      </c>
      <c r="I53" s="1">
        <v>1056</v>
      </c>
      <c r="J53" s="1">
        <v>18</v>
      </c>
      <c r="K53" s="1">
        <v>0</v>
      </c>
      <c r="L53" s="1">
        <v>0</v>
      </c>
      <c r="M53" s="1">
        <v>0</v>
      </c>
      <c r="N53" s="1">
        <v>179</v>
      </c>
      <c r="O53" s="1">
        <v>1</v>
      </c>
      <c r="P53" s="1">
        <v>6712</v>
      </c>
      <c r="Q53" s="1">
        <v>2754.5499999999984</v>
      </c>
      <c r="R53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7966</v>
      </c>
      <c r="S53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4008.5499999999984</v>
      </c>
    </row>
    <row r="54" spans="2:19" x14ac:dyDescent="0.3">
      <c r="B54" t="s">
        <v>125</v>
      </c>
      <c r="C54" t="s">
        <v>2</v>
      </c>
      <c r="D54" t="s">
        <v>1</v>
      </c>
      <c r="E54" t="s">
        <v>124</v>
      </c>
      <c r="G54" s="1">
        <v>0</v>
      </c>
      <c r="H54" s="1">
        <v>2607</v>
      </c>
      <c r="I54" s="1">
        <v>7691</v>
      </c>
      <c r="J54" s="1">
        <v>366</v>
      </c>
      <c r="K54" s="1">
        <v>0</v>
      </c>
      <c r="L54" s="1">
        <v>14915</v>
      </c>
      <c r="M54" s="1">
        <v>0</v>
      </c>
      <c r="N54" s="1">
        <v>3058</v>
      </c>
      <c r="O54" s="1">
        <v>2522</v>
      </c>
      <c r="P54" s="1">
        <v>24096</v>
      </c>
      <c r="Q54" s="1">
        <v>0</v>
      </c>
      <c r="R54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55255</v>
      </c>
      <c r="S54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31159</v>
      </c>
    </row>
    <row r="55" spans="2:19" x14ac:dyDescent="0.3">
      <c r="B55" t="s">
        <v>5</v>
      </c>
      <c r="C55" t="s">
        <v>2</v>
      </c>
      <c r="D55" t="s">
        <v>1</v>
      </c>
      <c r="E55" t="s">
        <v>4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0</v>
      </c>
      <c r="S55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0</v>
      </c>
    </row>
    <row r="56" spans="2:19" x14ac:dyDescent="0.3">
      <c r="B56" t="s">
        <v>140</v>
      </c>
      <c r="C56" t="s">
        <v>2</v>
      </c>
      <c r="D56" t="s">
        <v>1</v>
      </c>
      <c r="E56" t="s">
        <v>139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16677</v>
      </c>
      <c r="Q56" s="1">
        <v>4414.7699999999968</v>
      </c>
      <c r="R56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16677</v>
      </c>
      <c r="S56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4414.7699999999968</v>
      </c>
    </row>
    <row r="57" spans="2:19" x14ac:dyDescent="0.3">
      <c r="B57" t="s">
        <v>15</v>
      </c>
      <c r="C57" t="s">
        <v>2</v>
      </c>
      <c r="D57" t="s">
        <v>1</v>
      </c>
      <c r="E57" t="s">
        <v>14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4555</v>
      </c>
      <c r="O57" s="1">
        <v>0</v>
      </c>
      <c r="P57" s="1">
        <v>66772</v>
      </c>
      <c r="Q57" s="1">
        <v>24142.83</v>
      </c>
      <c r="R57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71327</v>
      </c>
      <c r="S57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28697.83</v>
      </c>
    </row>
    <row r="58" spans="2:19" x14ac:dyDescent="0.3">
      <c r="B58" t="s">
        <v>132</v>
      </c>
      <c r="C58" t="s">
        <v>2</v>
      </c>
      <c r="D58" t="s">
        <v>1</v>
      </c>
      <c r="E58" t="s">
        <v>131</v>
      </c>
      <c r="G58" s="1">
        <v>320</v>
      </c>
      <c r="H58" s="1">
        <v>600</v>
      </c>
      <c r="I58" s="1">
        <v>0</v>
      </c>
      <c r="J58" s="1">
        <v>8</v>
      </c>
      <c r="K58" s="1">
        <v>0</v>
      </c>
      <c r="L58" s="1">
        <v>0</v>
      </c>
      <c r="M58" s="1">
        <v>0</v>
      </c>
      <c r="N58" s="1">
        <v>600</v>
      </c>
      <c r="O58" s="1">
        <v>0</v>
      </c>
      <c r="P58" s="1">
        <v>5232</v>
      </c>
      <c r="Q58" s="1">
        <v>3611.9699999999975</v>
      </c>
      <c r="R58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6760</v>
      </c>
      <c r="S58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5139.9699999999975</v>
      </c>
    </row>
    <row r="59" spans="2:19" x14ac:dyDescent="0.3">
      <c r="B59" t="s">
        <v>93</v>
      </c>
      <c r="C59" t="s">
        <v>2</v>
      </c>
      <c r="D59" t="s">
        <v>1</v>
      </c>
      <c r="E59" t="s">
        <v>92</v>
      </c>
      <c r="G59" s="1">
        <v>0</v>
      </c>
      <c r="H59" s="1">
        <v>521</v>
      </c>
      <c r="I59" s="1">
        <v>462</v>
      </c>
      <c r="J59" s="1">
        <v>18</v>
      </c>
      <c r="K59" s="1">
        <v>0</v>
      </c>
      <c r="L59" s="1">
        <v>0</v>
      </c>
      <c r="M59" s="1">
        <v>0</v>
      </c>
      <c r="N59" s="1">
        <v>729</v>
      </c>
      <c r="O59" s="1">
        <v>0</v>
      </c>
      <c r="P59" s="1">
        <v>10843</v>
      </c>
      <c r="Q59" s="1">
        <v>4138.0700000000015</v>
      </c>
      <c r="R59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12573</v>
      </c>
      <c r="S59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5868.0700000000015</v>
      </c>
    </row>
    <row r="60" spans="2:19" x14ac:dyDescent="0.3">
      <c r="B60" t="s">
        <v>29</v>
      </c>
      <c r="C60" t="s">
        <v>2</v>
      </c>
      <c r="D60" t="s">
        <v>1</v>
      </c>
      <c r="E60" t="s">
        <v>28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3448</v>
      </c>
      <c r="O60" s="1">
        <v>3234</v>
      </c>
      <c r="P60" s="1">
        <v>2851</v>
      </c>
      <c r="Q60" s="1">
        <v>0</v>
      </c>
      <c r="R60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9533</v>
      </c>
      <c r="S60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6682</v>
      </c>
    </row>
    <row r="61" spans="2:19" x14ac:dyDescent="0.3">
      <c r="B61" t="s">
        <v>13</v>
      </c>
      <c r="C61" t="s">
        <v>2</v>
      </c>
      <c r="D61" t="s">
        <v>1</v>
      </c>
      <c r="E61" t="s">
        <v>12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1095</v>
      </c>
      <c r="O61" s="1">
        <v>0</v>
      </c>
      <c r="P61" s="1">
        <v>14412</v>
      </c>
      <c r="Q61" s="1">
        <v>0</v>
      </c>
      <c r="R61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15507</v>
      </c>
      <c r="S61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1095</v>
      </c>
    </row>
    <row r="62" spans="2:19" x14ac:dyDescent="0.3">
      <c r="B62" t="s">
        <v>21</v>
      </c>
      <c r="C62" t="s">
        <v>2</v>
      </c>
      <c r="D62" t="s">
        <v>1</v>
      </c>
      <c r="E62" t="s">
        <v>20</v>
      </c>
      <c r="G62" s="1">
        <v>0</v>
      </c>
      <c r="H62" s="1">
        <v>0</v>
      </c>
      <c r="I62" s="1">
        <v>200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1423</v>
      </c>
      <c r="P62" s="1">
        <v>9232</v>
      </c>
      <c r="Q62" s="1">
        <v>0</v>
      </c>
      <c r="R62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10855</v>
      </c>
      <c r="S62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1623</v>
      </c>
    </row>
    <row r="63" spans="2:19" x14ac:dyDescent="0.3">
      <c r="B63" t="s">
        <v>25</v>
      </c>
      <c r="C63" t="s">
        <v>2</v>
      </c>
      <c r="D63" t="s">
        <v>1</v>
      </c>
      <c r="E63" t="s">
        <v>24</v>
      </c>
      <c r="G63" s="1">
        <v>0</v>
      </c>
      <c r="H63" s="1">
        <v>0</v>
      </c>
      <c r="I63" s="1">
        <v>869</v>
      </c>
      <c r="J63" s="1">
        <v>321</v>
      </c>
      <c r="K63" s="1">
        <v>0</v>
      </c>
      <c r="L63" s="1">
        <v>0</v>
      </c>
      <c r="M63" s="1">
        <v>0</v>
      </c>
      <c r="N63" s="1">
        <v>5722</v>
      </c>
      <c r="O63" s="1">
        <v>0</v>
      </c>
      <c r="P63" s="1">
        <v>2732</v>
      </c>
      <c r="Q63" s="1">
        <v>0</v>
      </c>
      <c r="R63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9644</v>
      </c>
      <c r="S63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6912</v>
      </c>
    </row>
    <row r="64" spans="2:19" x14ac:dyDescent="0.3">
      <c r="B64" t="s">
        <v>3</v>
      </c>
      <c r="C64" t="s">
        <v>2</v>
      </c>
      <c r="D64" t="s">
        <v>1</v>
      </c>
      <c r="E64" t="s">
        <v>0</v>
      </c>
      <c r="G64" s="1">
        <v>0</v>
      </c>
      <c r="H64" s="1">
        <v>0</v>
      </c>
      <c r="I64" s="1">
        <v>1946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13388</v>
      </c>
      <c r="Q64" s="1">
        <v>2739.8499999999985</v>
      </c>
      <c r="R64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15334</v>
      </c>
      <c r="S64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4685.8499999999985</v>
      </c>
    </row>
    <row r="65" spans="2:19" x14ac:dyDescent="0.3">
      <c r="B65" t="s">
        <v>33</v>
      </c>
      <c r="C65" t="s">
        <v>2</v>
      </c>
      <c r="D65" t="s">
        <v>1</v>
      </c>
      <c r="E65" t="s">
        <v>32</v>
      </c>
      <c r="G65" s="1">
        <v>329</v>
      </c>
      <c r="H65" s="1">
        <v>1028</v>
      </c>
      <c r="I65" s="1">
        <v>150</v>
      </c>
      <c r="J65" s="1">
        <v>0</v>
      </c>
      <c r="K65" s="1">
        <v>0</v>
      </c>
      <c r="L65" s="1">
        <v>2195</v>
      </c>
      <c r="M65" s="1">
        <v>0</v>
      </c>
      <c r="N65" s="1">
        <v>834</v>
      </c>
      <c r="O65" s="1">
        <v>2673</v>
      </c>
      <c r="P65" s="1">
        <v>6287</v>
      </c>
      <c r="Q65" s="1">
        <v>0</v>
      </c>
      <c r="R65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13496</v>
      </c>
      <c r="S65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7209</v>
      </c>
    </row>
    <row r="66" spans="2:19" x14ac:dyDescent="0.3">
      <c r="B66" t="s">
        <v>107</v>
      </c>
      <c r="C66" t="s">
        <v>2</v>
      </c>
      <c r="D66" t="s">
        <v>1</v>
      </c>
      <c r="E66" t="s">
        <v>106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29382</v>
      </c>
      <c r="Q66" s="1">
        <v>0</v>
      </c>
      <c r="R66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29382</v>
      </c>
      <c r="S66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0</v>
      </c>
    </row>
    <row r="67" spans="2:19" x14ac:dyDescent="0.3">
      <c r="B67" t="s">
        <v>127</v>
      </c>
      <c r="C67" t="s">
        <v>2</v>
      </c>
      <c r="D67" t="s">
        <v>1</v>
      </c>
      <c r="E67" t="s">
        <v>126</v>
      </c>
      <c r="G67" s="1">
        <v>0</v>
      </c>
      <c r="H67" s="1">
        <v>1100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1379</v>
      </c>
      <c r="O67" s="1">
        <v>5554</v>
      </c>
      <c r="P67" s="1">
        <v>8400</v>
      </c>
      <c r="Q67" s="1">
        <v>0</v>
      </c>
      <c r="R67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16433</v>
      </c>
      <c r="S67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8033</v>
      </c>
    </row>
    <row r="68" spans="2:19" x14ac:dyDescent="0.3">
      <c r="B68" t="s">
        <v>113</v>
      </c>
      <c r="C68" t="s">
        <v>2</v>
      </c>
      <c r="D68" t="s">
        <v>1</v>
      </c>
      <c r="E68" t="s">
        <v>112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6422</v>
      </c>
      <c r="P68" s="1">
        <v>100577</v>
      </c>
      <c r="Q68" s="1">
        <v>0</v>
      </c>
      <c r="R68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106999</v>
      </c>
      <c r="S68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6422</v>
      </c>
    </row>
    <row r="69" spans="2:19" x14ac:dyDescent="0.3">
      <c r="B69" t="s">
        <v>31</v>
      </c>
      <c r="C69" t="s">
        <v>2</v>
      </c>
      <c r="D69" t="s">
        <v>1</v>
      </c>
      <c r="E69" t="s">
        <v>30</v>
      </c>
      <c r="G69" s="1">
        <v>21604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21604</v>
      </c>
      <c r="S69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21604</v>
      </c>
    </row>
    <row r="70" spans="2:19" x14ac:dyDescent="0.3">
      <c r="B70" t="s">
        <v>59</v>
      </c>
      <c r="C70" t="s">
        <v>2</v>
      </c>
      <c r="D70" t="s">
        <v>1</v>
      </c>
      <c r="E70" t="s">
        <v>58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5619</v>
      </c>
      <c r="M70" s="1">
        <v>0</v>
      </c>
      <c r="N70" s="1">
        <v>2377</v>
      </c>
      <c r="O70" s="1">
        <v>0</v>
      </c>
      <c r="P70" s="1">
        <v>18245</v>
      </c>
      <c r="Q70" s="1">
        <v>0</v>
      </c>
      <c r="R70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26241</v>
      </c>
      <c r="S70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7996</v>
      </c>
    </row>
    <row r="71" spans="2:19" x14ac:dyDescent="0.3">
      <c r="B71" t="s">
        <v>81</v>
      </c>
      <c r="C71" t="s">
        <v>2</v>
      </c>
      <c r="D71" t="s">
        <v>1</v>
      </c>
      <c r="E71" t="s">
        <v>80</v>
      </c>
      <c r="G71" s="1">
        <v>0</v>
      </c>
      <c r="H71" s="1">
        <v>0</v>
      </c>
      <c r="I71" s="1">
        <v>1060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10514</v>
      </c>
      <c r="Q71" s="1">
        <v>1676.4300000000003</v>
      </c>
      <c r="R71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11574</v>
      </c>
      <c r="S71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2736.4300000000003</v>
      </c>
    </row>
    <row r="72" spans="2:19" x14ac:dyDescent="0.3">
      <c r="B72" t="s">
        <v>73</v>
      </c>
      <c r="C72" t="s">
        <v>2</v>
      </c>
      <c r="D72" t="s">
        <v>1</v>
      </c>
      <c r="E72" t="s">
        <v>72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110</v>
      </c>
      <c r="O72" s="1">
        <v>1277</v>
      </c>
      <c r="P72" s="1">
        <v>686</v>
      </c>
      <c r="Q72" s="1">
        <v>0</v>
      </c>
      <c r="R72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2073</v>
      </c>
      <c r="S72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1387</v>
      </c>
    </row>
    <row r="73" spans="2:19" x14ac:dyDescent="0.3">
      <c r="B73" t="s">
        <v>117</v>
      </c>
      <c r="C73" t="s">
        <v>2</v>
      </c>
      <c r="D73" t="s">
        <v>1</v>
      </c>
      <c r="E73" t="s">
        <v>116</v>
      </c>
      <c r="G73" s="1">
        <v>896</v>
      </c>
      <c r="H73" s="1">
        <v>896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734</v>
      </c>
      <c r="O73" s="1">
        <v>0</v>
      </c>
      <c r="P73" s="1">
        <v>10590</v>
      </c>
      <c r="Q73" s="1">
        <v>7232.9699999999975</v>
      </c>
      <c r="R73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13116</v>
      </c>
      <c r="S73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9758.9699999999975</v>
      </c>
    </row>
    <row r="74" spans="2:19" x14ac:dyDescent="0.3">
      <c r="B74" t="s">
        <v>47</v>
      </c>
      <c r="C74" t="s">
        <v>2</v>
      </c>
      <c r="D74" t="s">
        <v>1</v>
      </c>
      <c r="E74" t="s">
        <v>46</v>
      </c>
      <c r="G74" s="1">
        <v>0</v>
      </c>
      <c r="H74" s="1">
        <v>0</v>
      </c>
      <c r="I74" s="1">
        <v>0</v>
      </c>
      <c r="J74" s="1">
        <v>1023</v>
      </c>
      <c r="K74" s="1">
        <v>0</v>
      </c>
      <c r="L74" s="1">
        <v>0</v>
      </c>
      <c r="M74" s="1">
        <v>0</v>
      </c>
      <c r="N74" s="1">
        <v>5561</v>
      </c>
      <c r="O74" s="1">
        <v>0</v>
      </c>
      <c r="P74" s="1">
        <v>36836</v>
      </c>
      <c r="Q74" s="1">
        <v>0</v>
      </c>
      <c r="R74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43420</v>
      </c>
      <c r="S74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6584</v>
      </c>
    </row>
    <row r="75" spans="2:19" x14ac:dyDescent="0.3">
      <c r="B75" t="s">
        <v>146</v>
      </c>
      <c r="C75" t="s">
        <v>2</v>
      </c>
      <c r="D75" t="s">
        <v>1</v>
      </c>
      <c r="E75" t="s">
        <v>145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0</v>
      </c>
      <c r="S75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0</v>
      </c>
    </row>
    <row r="76" spans="2:19" x14ac:dyDescent="0.3">
      <c r="B76" t="s">
        <v>101</v>
      </c>
      <c r="C76" t="s">
        <v>2</v>
      </c>
      <c r="D76" t="s">
        <v>1</v>
      </c>
      <c r="E76" t="s">
        <v>100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2612</v>
      </c>
      <c r="O76" s="1">
        <v>390</v>
      </c>
      <c r="P76" s="1">
        <v>0</v>
      </c>
      <c r="Q76" s="1">
        <v>0</v>
      </c>
      <c r="R76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3002</v>
      </c>
      <c r="S76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3002</v>
      </c>
    </row>
    <row r="77" spans="2:19" x14ac:dyDescent="0.3">
      <c r="B77" t="s">
        <v>91</v>
      </c>
      <c r="C77" t="s">
        <v>2</v>
      </c>
      <c r="D77" t="s">
        <v>1</v>
      </c>
      <c r="E77" t="s">
        <v>90</v>
      </c>
      <c r="G77" s="1">
        <v>1430</v>
      </c>
      <c r="H77" s="1">
        <v>7168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5277</v>
      </c>
      <c r="O77" s="1">
        <v>0</v>
      </c>
      <c r="P77" s="1">
        <v>23343</v>
      </c>
      <c r="Q77" s="1">
        <v>3363.4799999999959</v>
      </c>
      <c r="R77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37218</v>
      </c>
      <c r="S77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17238.479999999996</v>
      </c>
    </row>
    <row r="78" spans="2:19" x14ac:dyDescent="0.3">
      <c r="B78" s="7"/>
      <c r="C78" s="7"/>
      <c r="D78" s="7"/>
      <c r="E78" s="7"/>
      <c r="F78" s="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0</v>
      </c>
      <c r="S78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0</v>
      </c>
    </row>
    <row r="79" spans="2:19" x14ac:dyDescent="0.3">
      <c r="B79" s="7"/>
      <c r="C79" s="7"/>
      <c r="D79" s="7"/>
      <c r="E79" s="7"/>
      <c r="F79" s="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0</v>
      </c>
      <c r="S79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0</v>
      </c>
    </row>
    <row r="80" spans="2:19" x14ac:dyDescent="0.3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2:19" x14ac:dyDescent="0.3">
      <c r="B81" t="s">
        <v>95</v>
      </c>
      <c r="C81" t="s">
        <v>94</v>
      </c>
      <c r="D81" t="s">
        <v>1</v>
      </c>
      <c r="E81" t="s">
        <v>171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0</v>
      </c>
      <c r="S81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0</v>
      </c>
    </row>
    <row r="82" spans="2:19" x14ac:dyDescent="0.3">
      <c r="B82" t="s">
        <v>128</v>
      </c>
      <c r="C82" t="s">
        <v>94</v>
      </c>
      <c r="D82" t="s">
        <v>1</v>
      </c>
      <c r="E82" t="s">
        <v>172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f>SUM(rnu_34[[#This Row],[Anno 2020 - Solidarietà alimentare (OCDPC n. 658 del 29 marzo 2020)]:[Anno 2022 - Contributo straordinario per garantire la continuità dei servizi erogati in relazione alla spesa per utenze di energia elettrica e gas]])</f>
        <v>0</v>
      </c>
      <c r="S82" s="1">
        <f>+SUM(rnu_34[[#This Row],[Anno 2020 - Solidarietà alimentare (OCDPC n. 658 del 29 marzo 2020)]:[Anno 2021 - Fondo agevolazioni Tari categorie economiche interessate dalle chiusure obbligatorie o dalle restrizioni nell''esercizio delle rispettive attivita - art. 6 D.L. n. 73/2021]])+IF(rnu_34[[#This Row],[Inadempienti 2022]]="Inadempienti 2022", rnu_34[[#This Row],[Anno 2022 - Contributo straordinario per garantire la continuità dei servizi erogati in relazione alla spesa per utenze di energia elettrica e gas]], rnu_34[[#This Row],[Anno 2022 - Contributo straordinario per garantire la continuità dei servizi erogati in relazione alla spesa per utenze di energia elettrica e gas Rideterminato]])</f>
        <v>0</v>
      </c>
    </row>
    <row r="83" spans="2:19" x14ac:dyDescent="0.3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Valle d'Aosta</vt:lpstr>
      <vt:lpstr>'Valle d''Aosta'!Titoli_stampa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loi</dc:creator>
  <cp:lastModifiedBy>Emanuela ORO</cp:lastModifiedBy>
  <cp:lastPrinted>2024-02-13T16:01:38Z</cp:lastPrinted>
  <dcterms:created xsi:type="dcterms:W3CDTF">2023-12-22T09:35:01Z</dcterms:created>
  <dcterms:modified xsi:type="dcterms:W3CDTF">2024-02-13T16:01:42Z</dcterms:modified>
</cp:coreProperties>
</file>